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defaultThemeVersion="166925"/>
  <mc:AlternateContent xmlns:mc="http://schemas.openxmlformats.org/markup-compatibility/2006">
    <mc:Choice Requires="x15">
      <x15ac:absPath xmlns:x15ac="http://schemas.microsoft.com/office/spreadsheetml/2010/11/ac" url="https://lpea-my.sharepoint.com/personal/amotler_lpea_coop/Documents/Documents/LPEA_Alex_Motler/WIDGITS/"/>
    </mc:Choice>
  </mc:AlternateContent>
  <xr:revisionPtr revIDLastSave="0" documentId="8_{9B27B3B5-250B-4F89-80F5-58A5D815924E}" xr6:coauthVersionLast="47" xr6:coauthVersionMax="47" xr10:uidLastSave="{00000000-0000-0000-0000-000000000000}"/>
  <bookViews>
    <workbookView xWindow="-120" yWindow="-120" windowWidth="29040" windowHeight="15720" xr2:uid="{53F2E2A8-853F-4119-9FEB-3257C6FA07D1}"/>
  </bookViews>
  <sheets>
    <sheet name="Solar Sizing Final" sheetId="1" r:id="rId1"/>
    <sheet name="Solar Sizing Data"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6" i="1" l="1"/>
  <c r="K18" i="1"/>
  <c r="R28" i="1"/>
  <c r="R25" i="1"/>
  <c r="R26" i="1" s="1"/>
  <c r="Q35" i="1" s="1"/>
  <c r="Q36" i="1" s="1"/>
  <c r="R29" i="1" l="1"/>
  <c r="P43" i="1"/>
</calcChain>
</file>

<file path=xl/sharedStrings.xml><?xml version="1.0" encoding="utf-8"?>
<sst xmlns="http://schemas.openxmlformats.org/spreadsheetml/2006/main" count="75" uniqueCount="54">
  <si>
    <t>LPEA Solar Sizing Tool</t>
  </si>
  <si>
    <t>Instructions: Fill in the highlighted yellow boxes with your information. The blue highlighted boxes are an estimate for the size, in kilowatts and in number of 400-watt panels, your system would need to be to produce 100% of your annual electricity usage.</t>
  </si>
  <si>
    <r>
      <rPr>
        <b/>
        <sz val="11"/>
        <color rgb="FF000000"/>
        <rFont val="Calibri"/>
        <family val="2"/>
      </rPr>
      <t>1)</t>
    </r>
    <r>
      <rPr>
        <sz val="11"/>
        <color rgb="FF000000"/>
        <rFont val="Calibri"/>
        <family val="2"/>
      </rPr>
      <t xml:space="preserve"> Follow the instructions (1a) to get your historic electricity consumption from SmartHub.</t>
    </r>
  </si>
  <si>
    <t xml:space="preserve">1a: Link for instructions on how to get historic usage </t>
  </si>
  <si>
    <r>
      <rPr>
        <b/>
        <sz val="11"/>
        <color rgb="FF000000"/>
        <rFont val="Calibri"/>
        <family val="2"/>
        <scheme val="minor"/>
      </rPr>
      <t>2)</t>
    </r>
    <r>
      <rPr>
        <sz val="11"/>
        <color rgb="FF000000"/>
        <rFont val="Calibri"/>
        <family val="2"/>
        <scheme val="minor"/>
      </rPr>
      <t xml:space="preserve"> The azimuth is the direction the majority of your panels will face. You can estimate this using a compass or compass app on a phone.</t>
    </r>
  </si>
  <si>
    <r>
      <rPr>
        <b/>
        <sz val="11"/>
        <color rgb="FF000000"/>
        <rFont val="Calibri"/>
        <family val="2"/>
        <scheme val="minor"/>
      </rPr>
      <t>3)</t>
    </r>
    <r>
      <rPr>
        <sz val="11"/>
        <color rgb="FF000000"/>
        <rFont val="Calibri"/>
        <family val="2"/>
        <scheme val="minor"/>
      </rPr>
      <t xml:space="preserve"> The tilt is the angle your panels will be set at. Use the Roof Pitch Angles picture below to estimate the slope of your roof and your panels' tilt.</t>
    </r>
  </si>
  <si>
    <r>
      <rPr>
        <b/>
        <sz val="11"/>
        <color rgb="FF000000"/>
        <rFont val="Calibri"/>
        <family val="2"/>
        <scheme val="minor"/>
      </rPr>
      <t>4)</t>
    </r>
    <r>
      <rPr>
        <sz val="11"/>
        <color rgb="FF000000"/>
        <rFont val="Calibri"/>
        <family val="2"/>
        <scheme val="minor"/>
      </rPr>
      <t xml:space="preserve"> Decide if you want to include a derate factor (A derate factor represents the reduction in the rated power output of a photovoltaic system due to real-world operating conditions). It will likely be a more realistic prediction of your system's performance.</t>
    </r>
  </si>
  <si>
    <r>
      <rPr>
        <b/>
        <sz val="11"/>
        <color rgb="FF000000"/>
        <rFont val="Calibri"/>
        <family val="2"/>
      </rPr>
      <t>5)</t>
    </r>
    <r>
      <rPr>
        <sz val="11"/>
        <color rgb="FF000000"/>
        <rFont val="Calibri"/>
        <family val="2"/>
      </rPr>
      <t xml:space="preserve"> View the blue boxes to see the estimated size your PV system would need to be, in kilowatts and in number of panels (assuming 400-watt panels), to generate 100% or 150% of your annual electricity consumption. </t>
    </r>
  </si>
  <si>
    <t>Inputs</t>
  </si>
  <si>
    <t>Customer Input</t>
  </si>
  <si>
    <t>Units</t>
  </si>
  <si>
    <t>Estimated System Size</t>
  </si>
  <si>
    <t>GIVENS</t>
  </si>
  <si>
    <r>
      <rPr>
        <b/>
        <sz val="12"/>
        <color rgb="FF000000"/>
        <rFont val="Calibri"/>
      </rPr>
      <t>1)</t>
    </r>
    <r>
      <rPr>
        <sz val="12"/>
        <color rgb="FF000000"/>
        <rFont val="Calibri"/>
      </rPr>
      <t xml:space="preserve"> Annual energy usage (historic usage)</t>
    </r>
  </si>
  <si>
    <t>kWh</t>
  </si>
  <si>
    <t>PV System Size (100%)</t>
  </si>
  <si>
    <t>Tilt Options</t>
  </si>
  <si>
    <t>Azimuth</t>
  </si>
  <si>
    <t>Givens for PV Sizing Equation</t>
  </si>
  <si>
    <t>East (90°)</t>
  </si>
  <si>
    <t>Diy (Days in a year)</t>
  </si>
  <si>
    <r>
      <rPr>
        <b/>
        <sz val="12"/>
        <color rgb="FF000000"/>
        <rFont val="Calibri"/>
        <family val="2"/>
        <scheme val="minor"/>
      </rPr>
      <t>2)</t>
    </r>
    <r>
      <rPr>
        <sz val="12"/>
        <color rgb="FF000000"/>
        <rFont val="Calibri"/>
        <family val="2"/>
        <scheme val="minor"/>
      </rPr>
      <t xml:space="preserve"> Azimuth (direction panels will face) </t>
    </r>
  </si>
  <si>
    <t>Southeast (135°)</t>
  </si>
  <si>
    <t>Direction</t>
  </si>
  <si>
    <t># of Panels (100%)</t>
  </si>
  <si>
    <t>Avg PSH (Peak Sun Hours)</t>
  </si>
  <si>
    <r>
      <rPr>
        <b/>
        <sz val="12"/>
        <color rgb="FF000000"/>
        <rFont val="Calibri"/>
        <family val="2"/>
        <scheme val="minor"/>
      </rPr>
      <t>3)</t>
    </r>
    <r>
      <rPr>
        <sz val="12"/>
        <color rgb="FF000000"/>
        <rFont val="Calibri"/>
        <family val="2"/>
        <scheme val="minor"/>
      </rPr>
      <t xml:space="preserve"> Tilt (angle of your roof or pole mount)</t>
    </r>
  </si>
  <si>
    <t>Degrees</t>
  </si>
  <si>
    <t>South (180°)</t>
  </si>
  <si>
    <t>TL (Tempature loss)</t>
  </si>
  <si>
    <r>
      <rPr>
        <b/>
        <sz val="11"/>
        <color rgb="FF000000"/>
        <rFont val="Calibri"/>
        <family val="2"/>
        <scheme val="minor"/>
      </rPr>
      <t>4)</t>
    </r>
    <r>
      <rPr>
        <sz val="11"/>
        <color rgb="FF000000"/>
        <rFont val="Calibri"/>
        <family val="2"/>
        <scheme val="minor"/>
      </rPr>
      <t xml:space="preserve"> Do you want to include a Derate Factor of 1.06?</t>
    </r>
  </si>
  <si>
    <t>Yes</t>
  </si>
  <si>
    <t>none</t>
  </si>
  <si>
    <t>*assuming 400 watt panels</t>
  </si>
  <si>
    <t>Southwest (225°)</t>
  </si>
  <si>
    <t>IE (Inverter efficiency)</t>
  </si>
  <si>
    <t>West (270°)</t>
  </si>
  <si>
    <t>Golden Standard Power</t>
  </si>
  <si>
    <t>Calculations "off-grid"</t>
  </si>
  <si>
    <t>Finding power off tilt/azimuth</t>
  </si>
  <si>
    <t>Ratio tilt/azaimuth over golden</t>
  </si>
  <si>
    <t># of Panels (150%)</t>
  </si>
  <si>
    <t xml:space="preserve">Formula gives us </t>
  </si>
  <si>
    <t>IF statement for Derate Factor</t>
  </si>
  <si>
    <t>Formula for Suggested PV Size</t>
  </si>
  <si>
    <t>Size = (((A.C.)*(1/Diy)*(1/PSH)*(1/TL)*(1/IE)*(1/(Tilt/Azimuth ratio)))*(100/150%))</t>
  </si>
  <si>
    <r>
      <rPr>
        <b/>
        <sz val="11"/>
        <color rgb="FFFF0000"/>
        <rFont val="Calibri"/>
        <family val="2"/>
      </rPr>
      <t>Disclaimer Statement:</t>
    </r>
    <r>
      <rPr>
        <sz val="11"/>
        <color rgb="FF000000"/>
        <rFont val="Calibri"/>
        <family val="2"/>
      </rPr>
      <t xml:space="preserve"> The information contained herein is provided as a public service with the understanding that the La Plata Electric Association makes no warranties either expressed or implied, concerning the accuracy, completeness, reliability, or suitability of the information. Nor does the La Plata Electric Association warrant that the use of this information is free of any claims of copyright infringement. </t>
    </r>
  </si>
  <si>
    <t>Size (100%)</t>
  </si>
  <si>
    <t>kW</t>
  </si>
  <si>
    <t>TILT (Degree)</t>
  </si>
  <si>
    <t>Azimuth (Degree)</t>
  </si>
  <si>
    <t>SDF (System derate factor)</t>
  </si>
  <si>
    <t>(kWh/Year)</t>
  </si>
  <si>
    <t>Power (kWh/Year)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</si>
</sst>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
    <numFmt numFmtId="166" formatCode="0.000000"/>
  </numFmts>
  <fonts count="19">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font>
    <font>
      <u/>
      <sz val="11"/>
      <color theme="10"/>
      <name val="Calibri"/>
      <family val="2"/>
      <scheme val="minor"/>
    </font>
    <font>
      <b/>
      <sz val="11"/>
      <color rgb="FF000000"/>
      <name val="Calibri"/>
      <family val="2"/>
    </font>
    <font>
      <sz val="11"/>
      <color rgb="FF000000"/>
      <name val="Calibri"/>
      <family val="2"/>
    </font>
    <font>
      <b/>
      <sz val="18"/>
      <color rgb="FF000000"/>
      <name val="Calibri"/>
      <family val="2"/>
      <scheme val="minor"/>
    </font>
    <font>
      <b/>
      <sz val="32"/>
      <color rgb="FF000000"/>
      <name val="Calibri"/>
      <family val="2"/>
      <scheme val="minor"/>
    </font>
    <font>
      <sz val="11"/>
      <color rgb="FFFF0000"/>
      <name val="Calibri"/>
      <family val="2"/>
      <scheme val="minor"/>
    </font>
    <font>
      <b/>
      <sz val="11"/>
      <color rgb="FFFF0000"/>
      <name val="Calibri"/>
      <family val="2"/>
    </font>
    <font>
      <sz val="12"/>
      <color theme="1"/>
      <name val="Calibri"/>
      <family val="2"/>
      <scheme val="minor"/>
    </font>
    <font>
      <sz val="14"/>
      <color theme="1"/>
      <name val="Calibri"/>
      <family val="2"/>
      <scheme val="minor"/>
    </font>
    <font>
      <b/>
      <sz val="14"/>
      <color theme="1"/>
      <name val="Calibri"/>
      <family val="2"/>
      <scheme val="minor"/>
    </font>
    <font>
      <sz val="12"/>
      <color rgb="FF000000"/>
      <name val="Calibri"/>
    </font>
    <font>
      <b/>
      <sz val="12"/>
      <color rgb="FF000000"/>
      <name val="Calibri"/>
    </font>
    <font>
      <sz val="12"/>
      <color rgb="FF000000"/>
      <name val="Calibri"/>
      <family val="2"/>
      <scheme val="minor"/>
    </font>
    <font>
      <b/>
      <sz val="12"/>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D966"/>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s>
  <borders count="5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style="thin">
        <color rgb="FF000000"/>
      </bottom>
      <diagonal/>
    </border>
    <border>
      <left style="medium">
        <color rgb="FF000000"/>
      </left>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top style="thin">
        <color indexed="64"/>
      </top>
      <bottom style="medium">
        <color rgb="FF000000"/>
      </bottom>
      <diagonal/>
    </border>
    <border>
      <left/>
      <right/>
      <top style="thin">
        <color indexed="64"/>
      </top>
      <bottom style="medium">
        <color rgb="FF000000"/>
      </bottom>
      <diagonal/>
    </border>
    <border>
      <left/>
      <right style="medium">
        <color rgb="FF000000"/>
      </right>
      <top style="thin">
        <color indexed="64"/>
      </top>
      <bottom style="medium">
        <color rgb="FF000000"/>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diagonal/>
    </border>
    <border>
      <left style="medium">
        <color rgb="FF000000"/>
      </left>
      <right style="thin">
        <color indexed="64"/>
      </right>
      <top style="thin">
        <color indexed="64"/>
      </top>
      <bottom/>
      <diagonal/>
    </border>
    <border>
      <left style="medium">
        <color rgb="FF000000"/>
      </left>
      <right style="thin">
        <color indexed="64"/>
      </right>
      <top/>
      <bottom style="thin">
        <color indexed="64"/>
      </bottom>
      <diagonal/>
    </border>
    <border>
      <left style="thin">
        <color rgb="FF000000"/>
      </left>
      <right/>
      <top style="thin">
        <color rgb="FF000000"/>
      </top>
      <bottom style="medium">
        <color rgb="FF00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rgb="FF000000"/>
      </left>
      <right/>
      <top style="thin">
        <color rgb="FF000000"/>
      </top>
      <bottom style="thin">
        <color rgb="FF000000"/>
      </bottom>
      <diagonal/>
    </border>
    <border>
      <left/>
      <right style="medium">
        <color rgb="FF000000"/>
      </right>
      <top style="thin">
        <color indexed="64"/>
      </top>
      <bottom/>
      <diagonal/>
    </border>
    <border>
      <left/>
      <right style="medium">
        <color rgb="FF000000"/>
      </right>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s>
  <cellStyleXfs count="2">
    <xf numFmtId="0" fontId="0" fillId="0" borderId="0"/>
    <xf numFmtId="0" fontId="5" fillId="0" borderId="0" applyNumberFormat="0" applyFill="0" applyBorder="0" applyAlignment="0" applyProtection="0"/>
  </cellStyleXfs>
  <cellXfs count="126">
    <xf numFmtId="0" fontId="0" fillId="0" borderId="0" xfId="0"/>
    <xf numFmtId="0" fontId="0" fillId="0" borderId="0" xfId="0" applyAlignment="1">
      <alignment horizontal="center"/>
    </xf>
    <xf numFmtId="0" fontId="0" fillId="0" borderId="4" xfId="0" applyBorder="1" applyAlignment="1">
      <alignment horizontal="center"/>
    </xf>
    <xf numFmtId="0" fontId="0" fillId="0" borderId="5" xfId="0" applyBorder="1" applyAlignment="1">
      <alignment horizontal="center"/>
    </xf>
    <xf numFmtId="164" fontId="0" fillId="0" borderId="6" xfId="0" applyNumberFormat="1" applyBorder="1" applyAlignment="1">
      <alignment horizontal="center" vertical="center"/>
    </xf>
    <xf numFmtId="3" fontId="0" fillId="2" borderId="6" xfId="0" applyNumberFormat="1" applyFill="1" applyBorder="1" applyAlignment="1">
      <alignment horizontal="center" vertical="center"/>
    </xf>
    <xf numFmtId="3" fontId="0" fillId="2" borderId="7" xfId="0" applyNumberFormat="1" applyFill="1" applyBorder="1" applyAlignment="1">
      <alignment horizontal="center" vertical="center"/>
    </xf>
    <xf numFmtId="3" fontId="1" fillId="3" borderId="6" xfId="0" applyNumberFormat="1" applyFont="1" applyFill="1" applyBorder="1" applyAlignment="1">
      <alignment horizontal="center" vertical="center"/>
    </xf>
    <xf numFmtId="0" fontId="1" fillId="0" borderId="1" xfId="0" applyFont="1" applyBorder="1" applyAlignment="1">
      <alignment horizontal="center"/>
    </xf>
    <xf numFmtId="0" fontId="0" fillId="0" borderId="0" xfId="0" applyAlignment="1">
      <alignment horizontal="center" vertical="center"/>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3" fillId="0" borderId="6" xfId="0" applyFont="1" applyBorder="1" applyAlignment="1">
      <alignment horizontal="center" vertical="center"/>
    </xf>
    <xf numFmtId="0" fontId="0" fillId="0" borderId="6" xfId="0" applyBorder="1"/>
    <xf numFmtId="0" fontId="0" fillId="0" borderId="6" xfId="0" applyBorder="1" applyAlignment="1">
      <alignment horizontal="center"/>
    </xf>
    <xf numFmtId="0" fontId="0" fillId="4" borderId="6" xfId="0" applyFill="1" applyBorder="1" applyAlignment="1">
      <alignment horizontal="center"/>
    </xf>
    <xf numFmtId="0" fontId="0" fillId="5" borderId="6" xfId="0" applyFill="1" applyBorder="1" applyAlignment="1">
      <alignment horizontal="center"/>
    </xf>
    <xf numFmtId="0" fontId="0" fillId="0" borderId="1" xfId="0" applyBorder="1" applyAlignment="1">
      <alignment horizontal="center"/>
    </xf>
    <xf numFmtId="0" fontId="0" fillId="4" borderId="8" xfId="0" applyFill="1" applyBorder="1" applyAlignment="1">
      <alignment horizontal="center" vertical="center"/>
    </xf>
    <xf numFmtId="164" fontId="0" fillId="4" borderId="10" xfId="0" applyNumberFormat="1" applyFill="1" applyBorder="1" applyAlignment="1">
      <alignment horizontal="center" vertical="center"/>
    </xf>
    <xf numFmtId="165" fontId="0" fillId="0" borderId="1" xfId="0" applyNumberFormat="1" applyBorder="1" applyAlignment="1">
      <alignment horizontal="center"/>
    </xf>
    <xf numFmtId="0" fontId="1" fillId="0" borderId="9" xfId="0" applyFont="1" applyBorder="1" applyAlignment="1">
      <alignment horizontal="center" vertical="center"/>
    </xf>
    <xf numFmtId="0" fontId="0" fillId="5" borderId="22" xfId="0" applyFill="1" applyBorder="1"/>
    <xf numFmtId="0" fontId="0" fillId="5" borderId="23" xfId="0" applyFill="1" applyBorder="1"/>
    <xf numFmtId="0" fontId="0" fillId="5" borderId="24" xfId="0" applyFill="1" applyBorder="1"/>
    <xf numFmtId="0" fontId="0" fillId="5" borderId="25" xfId="0" applyFill="1" applyBorder="1"/>
    <xf numFmtId="0" fontId="0" fillId="5" borderId="26" xfId="0" applyFill="1" applyBorder="1"/>
    <xf numFmtId="0" fontId="0" fillId="5" borderId="27" xfId="0" applyFill="1" applyBorder="1"/>
    <xf numFmtId="0" fontId="0" fillId="5" borderId="28" xfId="0" applyFill="1" applyBorder="1"/>
    <xf numFmtId="0" fontId="0" fillId="5" borderId="29" xfId="0" applyFill="1" applyBorder="1"/>
    <xf numFmtId="164" fontId="0" fillId="0" borderId="9" xfId="0" applyNumberFormat="1" applyBorder="1" applyAlignment="1">
      <alignment horizontal="center" vertical="center"/>
    </xf>
    <xf numFmtId="0" fontId="0" fillId="0" borderId="3" xfId="0" applyBorder="1" applyAlignment="1">
      <alignment horizontal="center"/>
    </xf>
    <xf numFmtId="0" fontId="0" fillId="4" borderId="41" xfId="0" applyFill="1" applyBorder="1" applyAlignment="1">
      <alignment horizontal="center"/>
    </xf>
    <xf numFmtId="0" fontId="10" fillId="0" borderId="0" xfId="0" applyFont="1"/>
    <xf numFmtId="0" fontId="0" fillId="2" borderId="22" xfId="0" applyFill="1" applyBorder="1"/>
    <xf numFmtId="0" fontId="0" fillId="2" borderId="23" xfId="0" applyFill="1" applyBorder="1"/>
    <xf numFmtId="0" fontId="0" fillId="2" borderId="24" xfId="0" applyFill="1" applyBorder="1"/>
    <xf numFmtId="0" fontId="0" fillId="2" borderId="25" xfId="0" applyFill="1" applyBorder="1"/>
    <xf numFmtId="0" fontId="0" fillId="2" borderId="26" xfId="0" applyFill="1" applyBorder="1"/>
    <xf numFmtId="0" fontId="0" fillId="2" borderId="15" xfId="0" applyFill="1" applyBorder="1" applyAlignment="1">
      <alignment horizontal="center" vertical="center"/>
    </xf>
    <xf numFmtId="0" fontId="0" fillId="2" borderId="18" xfId="0" applyFill="1" applyBorder="1" applyAlignment="1">
      <alignment horizontal="center"/>
    </xf>
    <xf numFmtId="0" fontId="0" fillId="2" borderId="27" xfId="0" applyFill="1" applyBorder="1"/>
    <xf numFmtId="0" fontId="0" fillId="2" borderId="29" xfId="0" applyFill="1" applyBorder="1"/>
    <xf numFmtId="0" fontId="0" fillId="2" borderId="28" xfId="0" applyFill="1" applyBorder="1"/>
    <xf numFmtId="0" fontId="0" fillId="2" borderId="0" xfId="0" applyFill="1"/>
    <xf numFmtId="0" fontId="0" fillId="2" borderId="0" xfId="0" applyFill="1" applyAlignment="1">
      <alignment horizontal="center"/>
    </xf>
    <xf numFmtId="0" fontId="1" fillId="2" borderId="0" xfId="0" applyFont="1" applyFill="1" applyAlignment="1">
      <alignment horizontal="center" vertical="center"/>
    </xf>
    <xf numFmtId="0" fontId="0" fillId="2" borderId="0" xfId="0" applyFill="1" applyAlignment="1">
      <alignment horizontal="center" vertical="center"/>
    </xf>
    <xf numFmtId="0" fontId="4" fillId="2" borderId="0" xfId="0" applyFont="1" applyFill="1" applyAlignment="1">
      <alignment wrapText="1"/>
    </xf>
    <xf numFmtId="0" fontId="4" fillId="2" borderId="0" xfId="0" applyFont="1" applyFill="1" applyAlignment="1">
      <alignment horizontal="center" wrapText="1"/>
    </xf>
    <xf numFmtId="166" fontId="0" fillId="5" borderId="26" xfId="0" applyNumberFormat="1" applyFill="1" applyBorder="1"/>
    <xf numFmtId="0" fontId="5" fillId="0" borderId="0" xfId="1"/>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7" fillId="2" borderId="32" xfId="0" applyFont="1" applyFill="1" applyBorder="1" applyAlignment="1">
      <alignment horizontal="left" vertical="center"/>
    </xf>
    <xf numFmtId="0" fontId="17" fillId="2" borderId="39" xfId="0" applyFont="1" applyFill="1" applyBorder="1" applyAlignment="1">
      <alignment horizontal="left" vertical="center"/>
    </xf>
    <xf numFmtId="0" fontId="3" fillId="2" borderId="16" xfId="0" applyFont="1" applyFill="1" applyBorder="1" applyAlignment="1">
      <alignment horizontal="left"/>
    </xf>
    <xf numFmtId="0" fontId="0" fillId="0" borderId="50"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165" fontId="0" fillId="2" borderId="1" xfId="0" applyNumberFormat="1" applyFill="1" applyBorder="1" applyAlignment="1">
      <alignment horizontal="center"/>
    </xf>
    <xf numFmtId="165" fontId="0" fillId="0" borderId="1" xfId="0" applyNumberFormat="1" applyBorder="1" applyAlignment="1">
      <alignment horizontal="center"/>
    </xf>
    <xf numFmtId="0" fontId="1" fillId="0" borderId="30" xfId="0" applyFont="1" applyBorder="1" applyAlignment="1">
      <alignment horizontal="center"/>
    </xf>
    <xf numFmtId="0" fontId="1" fillId="0" borderId="5" xfId="0" applyFont="1" applyBorder="1" applyAlignment="1">
      <alignment horizontal="center"/>
    </xf>
    <xf numFmtId="0" fontId="1" fillId="0" borderId="9" xfId="0" applyFont="1" applyBorder="1" applyAlignment="1">
      <alignment horizontal="center"/>
    </xf>
    <xf numFmtId="0" fontId="1" fillId="0" borderId="6" xfId="0" applyFon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15" fillId="2" borderId="39" xfId="0" applyFont="1" applyFill="1" applyBorder="1" applyAlignment="1">
      <alignment horizontal="left" vertical="center"/>
    </xf>
    <xf numFmtId="0" fontId="12" fillId="2" borderId="40" xfId="0" applyFont="1" applyFill="1" applyBorder="1" applyAlignment="1">
      <alignment horizontal="left" vertical="center"/>
    </xf>
    <xf numFmtId="0" fontId="0" fillId="4" borderId="10" xfId="0" applyFill="1" applyBorder="1" applyAlignment="1">
      <alignment horizontal="center" vertical="center"/>
    </xf>
    <xf numFmtId="0" fontId="0" fillId="4" borderId="4" xfId="0" applyFill="1" applyBorder="1" applyAlignment="1">
      <alignment horizontal="center" vertical="center"/>
    </xf>
    <xf numFmtId="0" fontId="0" fillId="2" borderId="15" xfId="0" applyFill="1" applyBorder="1" applyAlignment="1">
      <alignment horizontal="center" vertical="center"/>
    </xf>
    <xf numFmtId="0" fontId="0" fillId="2" borderId="33"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4" fillId="2" borderId="0" xfId="0" applyFont="1" applyFill="1" applyAlignment="1">
      <alignment horizontal="center" wrapText="1"/>
    </xf>
    <xf numFmtId="0" fontId="4" fillId="2" borderId="28" xfId="0" applyFont="1" applyFill="1" applyBorder="1" applyAlignment="1">
      <alignment horizontal="center" wrapText="1"/>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7" fillId="2" borderId="42" xfId="0" applyFont="1" applyFill="1" applyBorder="1" applyAlignment="1">
      <alignment horizontal="center" wrapText="1"/>
    </xf>
    <xf numFmtId="0" fontId="7" fillId="2" borderId="43" xfId="0" applyFont="1" applyFill="1" applyBorder="1" applyAlignment="1">
      <alignment horizontal="center" wrapText="1"/>
    </xf>
    <xf numFmtId="0" fontId="7" fillId="2" borderId="44" xfId="0" applyFont="1" applyFill="1" applyBorder="1" applyAlignment="1">
      <alignment horizontal="center" wrapText="1"/>
    </xf>
    <xf numFmtId="0" fontId="7" fillId="2" borderId="45" xfId="0" applyFont="1" applyFill="1" applyBorder="1" applyAlignment="1">
      <alignment horizontal="center" wrapText="1"/>
    </xf>
    <xf numFmtId="0" fontId="7" fillId="2" borderId="0" xfId="0" applyFont="1" applyFill="1" applyAlignment="1">
      <alignment horizontal="center" wrapText="1"/>
    </xf>
    <xf numFmtId="0" fontId="7" fillId="2" borderId="46" xfId="0" applyFont="1" applyFill="1" applyBorder="1" applyAlignment="1">
      <alignment horizontal="center" wrapText="1"/>
    </xf>
    <xf numFmtId="0" fontId="7" fillId="2" borderId="47" xfId="0" applyFont="1" applyFill="1" applyBorder="1" applyAlignment="1">
      <alignment horizontal="center" wrapText="1"/>
    </xf>
    <xf numFmtId="0" fontId="7" fillId="2" borderId="48" xfId="0" applyFont="1" applyFill="1" applyBorder="1" applyAlignment="1">
      <alignment horizontal="center" wrapText="1"/>
    </xf>
    <xf numFmtId="0" fontId="7" fillId="2" borderId="49" xfId="0" applyFont="1" applyFill="1" applyBorder="1" applyAlignment="1">
      <alignment horizontal="center" wrapText="1"/>
    </xf>
    <xf numFmtId="0" fontId="7" fillId="2" borderId="16" xfId="0" applyFont="1" applyFill="1" applyBorder="1" applyAlignment="1">
      <alignment horizontal="left" vertical="center" wrapText="1"/>
    </xf>
    <xf numFmtId="0" fontId="0" fillId="2" borderId="17" xfId="0" applyFill="1" applyBorder="1" applyAlignment="1">
      <alignment horizontal="left" vertical="center" wrapText="1"/>
    </xf>
    <xf numFmtId="0" fontId="0" fillId="2" borderId="18" xfId="0" applyFill="1" applyBorder="1" applyAlignment="1">
      <alignment horizontal="left" vertical="center" wrapText="1"/>
    </xf>
    <xf numFmtId="0" fontId="9" fillId="2" borderId="23"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0" xfId="0" applyFont="1" applyFill="1" applyAlignment="1">
      <alignment horizontal="center" vertical="center"/>
    </xf>
    <xf numFmtId="0" fontId="8" fillId="2" borderId="28" xfId="0" applyFont="1" applyFill="1" applyBorder="1" applyAlignment="1">
      <alignment horizontal="center" vertical="center"/>
    </xf>
    <xf numFmtId="0" fontId="0" fillId="2" borderId="23" xfId="0" applyFill="1" applyBorder="1" applyAlignment="1">
      <alignment horizontal="center"/>
    </xf>
    <xf numFmtId="0" fontId="2" fillId="4" borderId="19" xfId="0" applyFont="1" applyFill="1" applyBorder="1" applyAlignment="1">
      <alignment horizontal="center" wrapText="1"/>
    </xf>
    <xf numFmtId="0" fontId="3" fillId="4" borderId="20" xfId="0" applyFont="1" applyFill="1" applyBorder="1" applyAlignment="1">
      <alignment horizontal="center" wrapText="1"/>
    </xf>
    <xf numFmtId="0" fontId="3" fillId="4" borderId="21" xfId="0" applyFont="1" applyFill="1" applyBorder="1" applyAlignment="1">
      <alignment horizontal="center" wrapText="1"/>
    </xf>
    <xf numFmtId="0" fontId="7" fillId="2" borderId="11" xfId="0" applyFont="1" applyFill="1" applyBorder="1" applyAlignment="1">
      <alignment horizontal="left" wrapText="1"/>
    </xf>
    <xf numFmtId="0" fontId="0" fillId="2" borderId="12" xfId="0" applyFill="1" applyBorder="1" applyAlignment="1">
      <alignment horizontal="left" wrapText="1"/>
    </xf>
    <xf numFmtId="0" fontId="0" fillId="2" borderId="13" xfId="0" applyFill="1" applyBorder="1" applyAlignment="1">
      <alignment horizontal="left" wrapText="1"/>
    </xf>
    <xf numFmtId="0" fontId="5" fillId="2" borderId="14" xfId="1" applyFill="1" applyBorder="1" applyAlignment="1">
      <alignment horizontal="left" wrapText="1"/>
    </xf>
    <xf numFmtId="0" fontId="5" fillId="2" borderId="1" xfId="1" applyFill="1" applyBorder="1" applyAlignment="1">
      <alignment horizontal="left" wrapText="1"/>
    </xf>
    <xf numFmtId="0" fontId="5" fillId="2" borderId="15" xfId="1" applyFill="1" applyBorder="1" applyAlignment="1">
      <alignment horizontal="left" wrapText="1"/>
    </xf>
    <xf numFmtId="0" fontId="3" fillId="2" borderId="14" xfId="0" applyFont="1" applyFill="1" applyBorder="1" applyAlignment="1">
      <alignment horizontal="left" wrapText="1"/>
    </xf>
    <xf numFmtId="0" fontId="0" fillId="2" borderId="1" xfId="0" applyFill="1" applyBorder="1" applyAlignment="1">
      <alignment horizontal="left" wrapText="1"/>
    </xf>
    <xf numFmtId="0" fontId="0" fillId="2" borderId="15" xfId="0" applyFill="1" applyBorder="1" applyAlignment="1">
      <alignment horizontal="left" wrapText="1"/>
    </xf>
    <xf numFmtId="0" fontId="3" fillId="2" borderId="14" xfId="0" applyFont="1" applyFill="1" applyBorder="1" applyAlignment="1">
      <alignment horizontal="left" vertical="center" wrapText="1"/>
    </xf>
    <xf numFmtId="0" fontId="0" fillId="2" borderId="1" xfId="0" applyFill="1" applyBorder="1" applyAlignment="1">
      <alignment horizontal="left" vertical="center" wrapText="1"/>
    </xf>
    <xf numFmtId="0" fontId="0" fillId="2" borderId="15" xfId="0" applyFill="1" applyBorder="1" applyAlignment="1">
      <alignment horizontal="left" vertical="center" wrapText="1"/>
    </xf>
    <xf numFmtId="164" fontId="13" fillId="6" borderId="10" xfId="0" applyNumberFormat="1" applyFont="1" applyFill="1" applyBorder="1" applyAlignment="1">
      <alignment horizontal="center" vertical="center"/>
    </xf>
    <xf numFmtId="164" fontId="13" fillId="6" borderId="51" xfId="0" applyNumberFormat="1" applyFont="1" applyFill="1" applyBorder="1" applyAlignment="1">
      <alignment horizontal="center" vertical="center"/>
    </xf>
    <xf numFmtId="164" fontId="13" fillId="6" borderId="4" xfId="0" applyNumberFormat="1" applyFont="1" applyFill="1" applyBorder="1" applyAlignment="1">
      <alignment horizontal="center" vertical="center"/>
    </xf>
    <xf numFmtId="164" fontId="13" fillId="6" borderId="52" xfId="0" applyNumberFormat="1" applyFont="1" applyFill="1" applyBorder="1" applyAlignment="1">
      <alignment horizontal="center" vertical="center"/>
    </xf>
    <xf numFmtId="0" fontId="13" fillId="6" borderId="10" xfId="0" applyFont="1" applyFill="1" applyBorder="1" applyAlignment="1">
      <alignment horizontal="center" vertical="center"/>
    </xf>
    <xf numFmtId="0" fontId="13" fillId="6" borderId="51" xfId="0" applyFont="1" applyFill="1" applyBorder="1" applyAlignment="1">
      <alignment horizontal="center" vertical="center"/>
    </xf>
    <xf numFmtId="0" fontId="13" fillId="6" borderId="4" xfId="0" applyFont="1" applyFill="1" applyBorder="1" applyAlignment="1">
      <alignment horizontal="center" vertical="center"/>
    </xf>
    <xf numFmtId="0" fontId="13" fillId="6" borderId="52" xfId="0" applyFont="1" applyFill="1" applyBorder="1" applyAlignment="1">
      <alignment horizontal="center" vertical="center"/>
    </xf>
    <xf numFmtId="0" fontId="14" fillId="2" borderId="31" xfId="0" applyFont="1" applyFill="1" applyBorder="1" applyAlignment="1">
      <alignment horizontal="center" vertical="center"/>
    </xf>
    <xf numFmtId="0" fontId="14" fillId="2" borderId="53" xfId="0" applyFont="1" applyFill="1" applyBorder="1" applyAlignment="1">
      <alignment horizontal="center" vertical="center"/>
    </xf>
    <xf numFmtId="0" fontId="14" fillId="2" borderId="54" xfId="0" applyFont="1" applyFill="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1901079</xdr:colOff>
      <xdr:row>20</xdr:row>
      <xdr:rowOff>152400</xdr:rowOff>
    </xdr:from>
    <xdr:to>
      <xdr:col>9</xdr:col>
      <xdr:colOff>1661806</xdr:colOff>
      <xdr:row>37</xdr:row>
      <xdr:rowOff>19049</xdr:rowOff>
    </xdr:to>
    <xdr:pic>
      <xdr:nvPicPr>
        <xdr:cNvPr id="3" name="Picture 2">
          <a:extLst>
            <a:ext uri="{FF2B5EF4-FFF2-40B4-BE49-F238E27FC236}">
              <a16:creationId xmlns:a16="http://schemas.microsoft.com/office/drawing/2014/main" id="{EA59595A-FB88-47F2-A210-219724FFEAA7}"/>
            </a:ext>
          </a:extLst>
        </xdr:cNvPr>
        <xdr:cNvPicPr>
          <a:picLocks noChangeAspect="1"/>
        </xdr:cNvPicPr>
      </xdr:nvPicPr>
      <xdr:blipFill rotWithShape="1">
        <a:blip xmlns:r="http://schemas.openxmlformats.org/officeDocument/2006/relationships" r:embed="rId1"/>
        <a:srcRect l="4000" t="7898" r="2750" b="4468"/>
        <a:stretch/>
      </xdr:blipFill>
      <xdr:spPr>
        <a:xfrm>
          <a:off x="2663079" y="4543425"/>
          <a:ext cx="4970902" cy="3105149"/>
        </a:xfrm>
        <a:prstGeom prst="rect">
          <a:avLst/>
        </a:prstGeom>
        <a:ln>
          <a:solidFill>
            <a:sysClr val="windowText" lastClr="000000"/>
          </a:solidFill>
        </a:ln>
      </xdr:spPr>
    </xdr:pic>
    <xdr:clientData/>
  </xdr:twoCellAnchor>
  <xdr:twoCellAnchor editAs="oneCell">
    <xdr:from>
      <xdr:col>2</xdr:col>
      <xdr:colOff>57150</xdr:colOff>
      <xdr:row>2</xdr:row>
      <xdr:rowOff>38100</xdr:rowOff>
    </xdr:from>
    <xdr:to>
      <xdr:col>4</xdr:col>
      <xdr:colOff>1123950</xdr:colOff>
      <xdr:row>4</xdr:row>
      <xdr:rowOff>161925</xdr:rowOff>
    </xdr:to>
    <xdr:pic>
      <xdr:nvPicPr>
        <xdr:cNvPr id="2" name="Picture 1">
          <a:extLst>
            <a:ext uri="{FF2B5EF4-FFF2-40B4-BE49-F238E27FC236}">
              <a16:creationId xmlns:a16="http://schemas.microsoft.com/office/drawing/2014/main" id="{CE16BBF3-E0A1-9B4B-41C8-BDCF0B6BB0F8}"/>
            </a:ext>
            <a:ext uri="{147F2762-F138-4A5C-976F-8EAC2B608ADB}">
              <a16:predDERef xmlns:a16="http://schemas.microsoft.com/office/drawing/2014/main" pred="{EA59595A-FB88-47F2-A210-219724FFEAA7}"/>
            </a:ext>
          </a:extLst>
        </xdr:cNvPr>
        <xdr:cNvPicPr>
          <a:picLocks noChangeAspect="1"/>
        </xdr:cNvPicPr>
      </xdr:nvPicPr>
      <xdr:blipFill>
        <a:blip xmlns:r="http://schemas.openxmlformats.org/officeDocument/2006/relationships" r:embed="rId2"/>
        <a:stretch>
          <a:fillRect/>
        </a:stretch>
      </xdr:blipFill>
      <xdr:spPr>
        <a:xfrm>
          <a:off x="247650" y="228600"/>
          <a:ext cx="1447800" cy="504825"/>
        </a:xfrm>
        <a:prstGeom prst="rect">
          <a:avLst/>
        </a:prstGeom>
      </xdr:spPr>
    </xdr:pic>
    <xdr:clientData/>
  </xdr:twoCellAnchor>
  <xdr:twoCellAnchor editAs="oneCell">
    <xdr:from>
      <xdr:col>10</xdr:col>
      <xdr:colOff>1133475</xdr:colOff>
      <xdr:row>2</xdr:row>
      <xdr:rowOff>47625</xdr:rowOff>
    </xdr:from>
    <xdr:to>
      <xdr:col>13</xdr:col>
      <xdr:colOff>152400</xdr:colOff>
      <xdr:row>4</xdr:row>
      <xdr:rowOff>171450</xdr:rowOff>
    </xdr:to>
    <xdr:pic>
      <xdr:nvPicPr>
        <xdr:cNvPr id="4" name="Picture 3">
          <a:extLst>
            <a:ext uri="{FF2B5EF4-FFF2-40B4-BE49-F238E27FC236}">
              <a16:creationId xmlns:a16="http://schemas.microsoft.com/office/drawing/2014/main" id="{2BB9A48C-CFF5-4F13-B713-5253595CE072}"/>
            </a:ext>
            <a:ext uri="{147F2762-F138-4A5C-976F-8EAC2B608ADB}">
              <a16:predDERef xmlns:a16="http://schemas.microsoft.com/office/drawing/2014/main" pred="{CE16BBF3-E0A1-9B4B-41C8-BDCF0B6BB0F8}"/>
            </a:ext>
          </a:extLst>
        </xdr:cNvPr>
        <xdr:cNvPicPr>
          <a:picLocks noChangeAspect="1"/>
        </xdr:cNvPicPr>
      </xdr:nvPicPr>
      <xdr:blipFill>
        <a:blip xmlns:r="http://schemas.openxmlformats.org/officeDocument/2006/relationships" r:embed="rId2"/>
        <a:stretch>
          <a:fillRect/>
        </a:stretch>
      </xdr:blipFill>
      <xdr:spPr>
        <a:xfrm>
          <a:off x="8743950" y="428625"/>
          <a:ext cx="1447800" cy="504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lpea.coop/solar-sizing-instructions" TargetMode="External"/><Relationship Id="rId1" Type="http://schemas.openxmlformats.org/officeDocument/2006/relationships/hyperlink" Target="https://dev-cwb-lpea.pantheonsite.io/solar-sizing-instruction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ABBBB-51E0-4B46-86C7-3F890FBC5CD5}">
  <dimension ref="B1:V44"/>
  <sheetViews>
    <sheetView tabSelected="1" workbookViewId="0">
      <selection activeCell="W13" sqref="W13"/>
    </sheetView>
  </sheetViews>
  <sheetFormatPr defaultRowHeight="15"/>
  <cols>
    <col min="1" max="4" width="2.85546875" customWidth="1"/>
    <col min="5" max="5" width="44.7109375" customWidth="1"/>
    <col min="6" max="6" width="18.5703125" customWidth="1"/>
    <col min="7" max="7" width="9.140625" bestFit="1" customWidth="1"/>
    <col min="8" max="9" width="2.85546875" customWidth="1"/>
    <col min="10" max="10" width="26.85546875" customWidth="1"/>
    <col min="11" max="11" width="24.42578125" customWidth="1"/>
    <col min="12" max="12" width="9.140625" customWidth="1"/>
    <col min="13" max="14" width="2.85546875" customWidth="1"/>
    <col min="15" max="15" width="18" hidden="1" customWidth="1"/>
    <col min="16" max="16" width="16.140625" hidden="1" customWidth="1"/>
    <col min="17" max="17" width="20.85546875" hidden="1" customWidth="1"/>
    <col min="18" max="18" width="38.85546875" hidden="1" customWidth="1"/>
    <col min="19" max="19" width="2.85546875" customWidth="1"/>
  </cols>
  <sheetData>
    <row r="1" spans="2:22" ht="15.75" thickBot="1"/>
    <row r="2" spans="2:22" ht="15.75" thickBot="1">
      <c r="B2" s="22"/>
      <c r="C2" s="23"/>
      <c r="D2" s="23"/>
      <c r="E2" s="23"/>
      <c r="F2" s="23"/>
      <c r="G2" s="23"/>
      <c r="H2" s="23"/>
      <c r="I2" s="23"/>
      <c r="J2" s="23"/>
      <c r="K2" s="23"/>
      <c r="L2" s="23"/>
      <c r="M2" s="23"/>
      <c r="N2" s="23"/>
      <c r="O2" s="23"/>
      <c r="P2" s="23"/>
      <c r="Q2" s="23"/>
      <c r="R2" s="23"/>
      <c r="S2" s="24"/>
      <c r="V2" s="51"/>
    </row>
    <row r="3" spans="2:22" ht="15" customHeight="1">
      <c r="B3" s="25"/>
      <c r="C3" s="34"/>
      <c r="D3" s="35"/>
      <c r="E3" s="93" t="s">
        <v>0</v>
      </c>
      <c r="F3" s="94"/>
      <c r="G3" s="94"/>
      <c r="H3" s="94"/>
      <c r="I3" s="94"/>
      <c r="J3" s="94"/>
      <c r="K3" s="94"/>
      <c r="L3" s="94"/>
      <c r="M3" s="35"/>
      <c r="N3" s="36"/>
      <c r="S3" s="26"/>
    </row>
    <row r="4" spans="2:22" ht="15" customHeight="1">
      <c r="B4" s="25"/>
      <c r="C4" s="37"/>
      <c r="D4" s="44"/>
      <c r="E4" s="95"/>
      <c r="F4" s="95"/>
      <c r="G4" s="95"/>
      <c r="H4" s="95"/>
      <c r="I4" s="95"/>
      <c r="J4" s="95"/>
      <c r="K4" s="95"/>
      <c r="L4" s="95"/>
      <c r="M4" s="44"/>
      <c r="N4" s="38"/>
      <c r="S4" s="26"/>
    </row>
    <row r="5" spans="2:22" ht="15.75" thickBot="1">
      <c r="B5" s="25"/>
      <c r="C5" s="37"/>
      <c r="D5" s="44"/>
      <c r="E5" s="96"/>
      <c r="F5" s="96"/>
      <c r="G5" s="96"/>
      <c r="H5" s="96"/>
      <c r="I5" s="96"/>
      <c r="J5" s="96"/>
      <c r="K5" s="96"/>
      <c r="L5" s="96"/>
      <c r="M5" s="44"/>
      <c r="N5" s="38"/>
      <c r="S5" s="26"/>
    </row>
    <row r="6" spans="2:22" ht="30" customHeight="1">
      <c r="B6" s="25"/>
      <c r="C6" s="37"/>
      <c r="D6" s="44"/>
      <c r="E6" s="98" t="s">
        <v>1</v>
      </c>
      <c r="F6" s="99"/>
      <c r="G6" s="99"/>
      <c r="H6" s="99"/>
      <c r="I6" s="99"/>
      <c r="J6" s="99"/>
      <c r="K6" s="99"/>
      <c r="L6" s="100"/>
      <c r="M6" s="44"/>
      <c r="N6" s="38"/>
      <c r="S6" s="26"/>
    </row>
    <row r="7" spans="2:22">
      <c r="B7" s="25"/>
      <c r="C7" s="37"/>
      <c r="D7" s="44"/>
      <c r="E7" s="101" t="s">
        <v>2</v>
      </c>
      <c r="F7" s="102"/>
      <c r="G7" s="102"/>
      <c r="H7" s="102"/>
      <c r="I7" s="102"/>
      <c r="J7" s="102"/>
      <c r="K7" s="102"/>
      <c r="L7" s="103"/>
      <c r="M7" s="44"/>
      <c r="N7" s="38"/>
      <c r="S7" s="26"/>
    </row>
    <row r="8" spans="2:22" ht="15" customHeight="1">
      <c r="B8" s="25"/>
      <c r="C8" s="37"/>
      <c r="D8" s="44"/>
      <c r="E8" s="104" t="s">
        <v>3</v>
      </c>
      <c r="F8" s="105"/>
      <c r="G8" s="105"/>
      <c r="H8" s="105"/>
      <c r="I8" s="105"/>
      <c r="J8" s="105"/>
      <c r="K8" s="105"/>
      <c r="L8" s="106"/>
      <c r="M8" s="44"/>
      <c r="N8" s="38"/>
      <c r="S8" s="26"/>
      <c r="T8" s="33"/>
    </row>
    <row r="9" spans="2:22">
      <c r="B9" s="25"/>
      <c r="C9" s="37"/>
      <c r="D9" s="44"/>
      <c r="E9" s="107" t="s">
        <v>4</v>
      </c>
      <c r="F9" s="108"/>
      <c r="G9" s="108"/>
      <c r="H9" s="108"/>
      <c r="I9" s="108"/>
      <c r="J9" s="108"/>
      <c r="K9" s="108"/>
      <c r="L9" s="109"/>
      <c r="M9" s="44"/>
      <c r="N9" s="38"/>
      <c r="S9" s="26"/>
    </row>
    <row r="10" spans="2:22" ht="15" customHeight="1">
      <c r="B10" s="25"/>
      <c r="C10" s="37"/>
      <c r="D10" s="44"/>
      <c r="E10" s="107" t="s">
        <v>5</v>
      </c>
      <c r="F10" s="108"/>
      <c r="G10" s="108"/>
      <c r="H10" s="108"/>
      <c r="I10" s="108"/>
      <c r="J10" s="108"/>
      <c r="K10" s="108"/>
      <c r="L10" s="109"/>
      <c r="M10" s="44"/>
      <c r="N10" s="38"/>
      <c r="S10" s="26"/>
    </row>
    <row r="11" spans="2:22" ht="30" customHeight="1">
      <c r="B11" s="25"/>
      <c r="C11" s="37"/>
      <c r="D11" s="44"/>
      <c r="E11" s="110" t="s">
        <v>6</v>
      </c>
      <c r="F11" s="111"/>
      <c r="G11" s="111"/>
      <c r="H11" s="111"/>
      <c r="I11" s="111"/>
      <c r="J11" s="111"/>
      <c r="K11" s="111"/>
      <c r="L11" s="112"/>
      <c r="M11" s="44"/>
      <c r="N11" s="38"/>
      <c r="S11" s="26"/>
    </row>
    <row r="12" spans="2:22" ht="30.75" customHeight="1" thickBot="1">
      <c r="B12" s="25"/>
      <c r="C12" s="37"/>
      <c r="D12" s="44"/>
      <c r="E12" s="90" t="s">
        <v>7</v>
      </c>
      <c r="F12" s="91"/>
      <c r="G12" s="91"/>
      <c r="H12" s="91"/>
      <c r="I12" s="91"/>
      <c r="J12" s="91"/>
      <c r="K12" s="91"/>
      <c r="L12" s="92"/>
      <c r="M12" s="44"/>
      <c r="N12" s="38"/>
      <c r="S12" s="26"/>
    </row>
    <row r="13" spans="2:22" ht="15" customHeight="1" thickBot="1">
      <c r="B13" s="25"/>
      <c r="C13" s="37"/>
      <c r="D13" s="44"/>
      <c r="E13" s="45"/>
      <c r="F13" s="45"/>
      <c r="G13" s="45"/>
      <c r="H13" s="45"/>
      <c r="I13" s="44"/>
      <c r="J13" s="44"/>
      <c r="K13" s="44"/>
      <c r="L13" s="44"/>
      <c r="M13" s="44"/>
      <c r="N13" s="38"/>
      <c r="S13" s="26"/>
    </row>
    <row r="14" spans="2:22">
      <c r="B14" s="25"/>
      <c r="C14" s="37"/>
      <c r="D14" s="34"/>
      <c r="E14" s="97"/>
      <c r="F14" s="97"/>
      <c r="G14" s="97"/>
      <c r="H14" s="35"/>
      <c r="I14" s="35"/>
      <c r="J14" s="35"/>
      <c r="K14" s="35"/>
      <c r="L14" s="35"/>
      <c r="M14" s="36"/>
      <c r="N14" s="38"/>
      <c r="S14" s="26"/>
    </row>
    <row r="15" spans="2:22" ht="18.75">
      <c r="B15" s="25"/>
      <c r="C15" s="37"/>
      <c r="D15" s="37"/>
      <c r="E15" s="52" t="s">
        <v>8</v>
      </c>
      <c r="F15" s="53" t="s">
        <v>9</v>
      </c>
      <c r="G15" s="54" t="s">
        <v>10</v>
      </c>
      <c r="H15" s="46"/>
      <c r="I15" s="44"/>
      <c r="J15" s="121" t="s">
        <v>11</v>
      </c>
      <c r="K15" s="122"/>
      <c r="L15" s="123"/>
      <c r="M15" s="38"/>
      <c r="N15" s="38"/>
      <c r="O15" s="65" t="s">
        <v>12</v>
      </c>
      <c r="P15" s="66"/>
      <c r="Q15" s="66"/>
      <c r="R15" s="66"/>
      <c r="S15" s="26"/>
    </row>
    <row r="16" spans="2:22" ht="15" customHeight="1">
      <c r="B16" s="25"/>
      <c r="C16" s="37"/>
      <c r="D16" s="37"/>
      <c r="E16" s="69" t="s">
        <v>13</v>
      </c>
      <c r="F16" s="71">
        <v>5000</v>
      </c>
      <c r="G16" s="73" t="s">
        <v>14</v>
      </c>
      <c r="H16" s="47"/>
      <c r="I16" s="44"/>
      <c r="J16" s="79" t="s">
        <v>15</v>
      </c>
      <c r="K16" s="113" t="str">
        <f>ROUND($Q$36,1) &amp; " kW"</f>
        <v>3.3 kW</v>
      </c>
      <c r="L16" s="114"/>
      <c r="M16" s="38"/>
      <c r="N16" s="38"/>
      <c r="O16" s="21" t="s">
        <v>16</v>
      </c>
      <c r="P16" s="11" t="s">
        <v>17</v>
      </c>
      <c r="Q16" s="66" t="s">
        <v>18</v>
      </c>
      <c r="R16" s="66"/>
      <c r="S16" s="26"/>
    </row>
    <row r="17" spans="2:19" ht="15" customHeight="1">
      <c r="B17" s="25"/>
      <c r="C17" s="37"/>
      <c r="D17" s="37"/>
      <c r="E17" s="70"/>
      <c r="F17" s="72"/>
      <c r="G17" s="73"/>
      <c r="H17" s="47"/>
      <c r="I17" s="44"/>
      <c r="J17" s="80"/>
      <c r="K17" s="115"/>
      <c r="L17" s="116"/>
      <c r="M17" s="38"/>
      <c r="N17" s="38"/>
      <c r="O17" s="30">
        <v>4.8</v>
      </c>
      <c r="P17" s="12" t="s">
        <v>19</v>
      </c>
      <c r="Q17" s="14" t="s">
        <v>20</v>
      </c>
      <c r="R17" s="16">
        <v>365</v>
      </c>
      <c r="S17" s="26"/>
    </row>
    <row r="18" spans="2:19" ht="15" customHeight="1">
      <c r="B18" s="25"/>
      <c r="C18" s="37"/>
      <c r="D18" s="37"/>
      <c r="E18" s="55" t="s">
        <v>21</v>
      </c>
      <c r="F18" s="18" t="s">
        <v>22</v>
      </c>
      <c r="G18" s="39" t="s">
        <v>23</v>
      </c>
      <c r="H18" s="47"/>
      <c r="I18" s="44"/>
      <c r="J18" s="79" t="s">
        <v>24</v>
      </c>
      <c r="K18" s="117" t="str">
        <f>ROUND($R$28,0) &amp; " Panels*"</f>
        <v>8 Panels*</v>
      </c>
      <c r="L18" s="118"/>
      <c r="M18" s="38"/>
      <c r="N18" s="38"/>
      <c r="O18" s="30">
        <v>9.5</v>
      </c>
      <c r="P18" s="12" t="s">
        <v>22</v>
      </c>
      <c r="Q18" s="14" t="s">
        <v>25</v>
      </c>
      <c r="R18" s="16">
        <v>5.5</v>
      </c>
      <c r="S18" s="26"/>
    </row>
    <row r="19" spans="2:19" ht="15" customHeight="1">
      <c r="B19" s="25"/>
      <c r="C19" s="37"/>
      <c r="D19" s="37"/>
      <c r="E19" s="56" t="s">
        <v>26</v>
      </c>
      <c r="F19" s="19">
        <v>14</v>
      </c>
      <c r="G19" s="39" t="s">
        <v>27</v>
      </c>
      <c r="H19" s="47"/>
      <c r="I19" s="44"/>
      <c r="J19" s="80"/>
      <c r="K19" s="119"/>
      <c r="L19" s="120"/>
      <c r="M19" s="38"/>
      <c r="N19" s="38"/>
      <c r="O19" s="30">
        <v>14</v>
      </c>
      <c r="P19" s="12" t="s">
        <v>28</v>
      </c>
      <c r="Q19" s="14" t="s">
        <v>29</v>
      </c>
      <c r="R19" s="16">
        <v>0.92</v>
      </c>
      <c r="S19" s="26"/>
    </row>
    <row r="20" spans="2:19">
      <c r="B20" s="25"/>
      <c r="C20" s="37"/>
      <c r="D20" s="37"/>
      <c r="E20" s="57" t="s">
        <v>30</v>
      </c>
      <c r="F20" s="32" t="s">
        <v>31</v>
      </c>
      <c r="G20" s="40" t="s">
        <v>32</v>
      </c>
      <c r="H20" s="45"/>
      <c r="I20" s="44"/>
      <c r="J20" s="74" t="s">
        <v>33</v>
      </c>
      <c r="K20" s="75"/>
      <c r="L20" s="76"/>
      <c r="M20" s="38"/>
      <c r="N20" s="38"/>
      <c r="O20" s="30">
        <v>18.399999999999999</v>
      </c>
      <c r="P20" s="12" t="s">
        <v>34</v>
      </c>
      <c r="Q20" s="14" t="s">
        <v>35</v>
      </c>
      <c r="R20" s="16">
        <v>0.96</v>
      </c>
      <c r="S20" s="26"/>
    </row>
    <row r="21" spans="2:19" ht="15" customHeight="1">
      <c r="B21" s="25"/>
      <c r="C21" s="37"/>
      <c r="D21" s="37"/>
      <c r="E21" s="48"/>
      <c r="F21" s="48"/>
      <c r="G21" s="48"/>
      <c r="H21" s="49"/>
      <c r="I21" s="44"/>
      <c r="J21" s="44"/>
      <c r="K21" s="44"/>
      <c r="L21" s="44"/>
      <c r="M21" s="38"/>
      <c r="N21" s="38"/>
      <c r="O21" s="30">
        <v>22.6</v>
      </c>
      <c r="P21" s="12" t="s">
        <v>36</v>
      </c>
      <c r="Q21" s="14" t="s">
        <v>37</v>
      </c>
      <c r="R21" s="7">
        <v>6986</v>
      </c>
      <c r="S21" s="26"/>
    </row>
    <row r="22" spans="2:19">
      <c r="B22" s="25"/>
      <c r="C22" s="37"/>
      <c r="D22" s="37"/>
      <c r="E22" s="77"/>
      <c r="F22" s="77"/>
      <c r="G22" s="77"/>
      <c r="H22" s="77"/>
      <c r="I22" s="77"/>
      <c r="J22" s="77"/>
      <c r="K22" s="77"/>
      <c r="L22" s="77"/>
      <c r="M22" s="38"/>
      <c r="N22" s="38"/>
      <c r="O22" s="30">
        <v>26.6</v>
      </c>
      <c r="P22" s="9"/>
      <c r="S22" s="26"/>
    </row>
    <row r="23" spans="2:19">
      <c r="B23" s="25"/>
      <c r="C23" s="37"/>
      <c r="D23" s="37"/>
      <c r="E23" s="77"/>
      <c r="F23" s="77"/>
      <c r="G23" s="77"/>
      <c r="H23" s="77"/>
      <c r="I23" s="77"/>
      <c r="J23" s="77"/>
      <c r="K23" s="77"/>
      <c r="L23" s="77"/>
      <c r="M23" s="38"/>
      <c r="N23" s="38"/>
      <c r="O23" s="30">
        <v>30.3</v>
      </c>
      <c r="P23" s="9"/>
      <c r="S23" s="26"/>
    </row>
    <row r="24" spans="2:19">
      <c r="B24" s="25"/>
      <c r="C24" s="37"/>
      <c r="D24" s="37"/>
      <c r="E24" s="77"/>
      <c r="F24" s="77"/>
      <c r="G24" s="77"/>
      <c r="H24" s="77"/>
      <c r="I24" s="77"/>
      <c r="J24" s="77"/>
      <c r="K24" s="77"/>
      <c r="L24" s="77"/>
      <c r="M24" s="38"/>
      <c r="N24" s="38"/>
      <c r="O24" s="30">
        <v>33.700000000000003</v>
      </c>
      <c r="P24" s="9"/>
      <c r="Q24" s="66" t="s">
        <v>38</v>
      </c>
      <c r="R24" s="66"/>
      <c r="S24" s="26"/>
    </row>
    <row r="25" spans="2:19">
      <c r="B25" s="25"/>
      <c r="C25" s="37"/>
      <c r="D25" s="37"/>
      <c r="E25" s="77"/>
      <c r="F25" s="77"/>
      <c r="G25" s="77"/>
      <c r="H25" s="77"/>
      <c r="I25" s="77"/>
      <c r="J25" s="77"/>
      <c r="K25" s="77"/>
      <c r="L25" s="77"/>
      <c r="M25" s="38"/>
      <c r="N25" s="38"/>
      <c r="O25" s="30">
        <v>36.9</v>
      </c>
      <c r="P25" s="9"/>
      <c r="Q25" s="14" t="s">
        <v>39</v>
      </c>
      <c r="R25" s="14">
        <f>INDEX('Solar Sizing Data'!$C$4:$G$18, MATCH($F$19,'Solar Sizing Data'!$B$4:$B$18, 0), MATCH($F$18, 'Solar Sizing Data'!$C$3:$G$3, 0))</f>
        <v>6388</v>
      </c>
      <c r="S25" s="26"/>
    </row>
    <row r="26" spans="2:19">
      <c r="B26" s="25"/>
      <c r="C26" s="37"/>
      <c r="D26" s="37"/>
      <c r="E26" s="77"/>
      <c r="F26" s="77"/>
      <c r="G26" s="77"/>
      <c r="H26" s="77"/>
      <c r="I26" s="77"/>
      <c r="J26" s="77"/>
      <c r="K26" s="77"/>
      <c r="L26" s="77"/>
      <c r="M26" s="38"/>
      <c r="N26" s="38"/>
      <c r="O26" s="30">
        <v>39.799999999999997</v>
      </c>
      <c r="P26" s="9"/>
      <c r="Q26" s="14" t="s">
        <v>40</v>
      </c>
      <c r="R26" s="14">
        <f>R25/R21</f>
        <v>0.91440022902948759</v>
      </c>
      <c r="S26" s="26"/>
    </row>
    <row r="27" spans="2:19">
      <c r="B27" s="25"/>
      <c r="C27" s="37"/>
      <c r="D27" s="37"/>
      <c r="E27" s="77"/>
      <c r="F27" s="77"/>
      <c r="G27" s="77"/>
      <c r="H27" s="77"/>
      <c r="I27" s="77"/>
      <c r="J27" s="77"/>
      <c r="K27" s="77"/>
      <c r="L27" s="77"/>
      <c r="M27" s="38"/>
      <c r="N27" s="38"/>
      <c r="O27" s="30">
        <v>43</v>
      </c>
      <c r="P27" s="9"/>
      <c r="Q27" s="67"/>
      <c r="R27" s="68"/>
      <c r="S27" s="26"/>
    </row>
    <row r="28" spans="2:19">
      <c r="B28" s="25"/>
      <c r="C28" s="37"/>
      <c r="D28" s="37"/>
      <c r="E28" s="77"/>
      <c r="F28" s="77"/>
      <c r="G28" s="77"/>
      <c r="H28" s="77"/>
      <c r="I28" s="77"/>
      <c r="J28" s="77"/>
      <c r="K28" s="77"/>
      <c r="L28" s="77"/>
      <c r="M28" s="38"/>
      <c r="N28" s="38"/>
      <c r="O28" s="30">
        <v>45</v>
      </c>
      <c r="P28" s="9"/>
      <c r="Q28" s="14" t="s">
        <v>24</v>
      </c>
      <c r="R28" s="14">
        <f>(Q36*1000)/400</f>
        <v>8.2035286746239713</v>
      </c>
      <c r="S28" s="26"/>
    </row>
    <row r="29" spans="2:19">
      <c r="B29" s="25"/>
      <c r="C29" s="37"/>
      <c r="D29" s="37"/>
      <c r="E29" s="77"/>
      <c r="F29" s="77"/>
      <c r="G29" s="77"/>
      <c r="H29" s="77"/>
      <c r="I29" s="77"/>
      <c r="J29" s="77"/>
      <c r="K29" s="77"/>
      <c r="L29" s="77"/>
      <c r="M29" s="38"/>
      <c r="N29" s="38"/>
      <c r="O29" s="30">
        <v>47.3</v>
      </c>
      <c r="P29" s="9"/>
      <c r="Q29" s="14" t="s">
        <v>41</v>
      </c>
      <c r="R29" s="14">
        <f>(K17*1000)/400</f>
        <v>0</v>
      </c>
      <c r="S29" s="26"/>
    </row>
    <row r="30" spans="2:19">
      <c r="B30" s="25"/>
      <c r="C30" s="37"/>
      <c r="D30" s="37"/>
      <c r="E30" s="77"/>
      <c r="F30" s="77"/>
      <c r="G30" s="77"/>
      <c r="H30" s="77"/>
      <c r="I30" s="77"/>
      <c r="J30" s="77"/>
      <c r="K30" s="77"/>
      <c r="L30" s="77"/>
      <c r="M30" s="38"/>
      <c r="N30" s="38"/>
      <c r="O30" s="30">
        <v>49.4</v>
      </c>
      <c r="P30" s="9"/>
      <c r="S30" s="26"/>
    </row>
    <row r="31" spans="2:19">
      <c r="B31" s="25"/>
      <c r="C31" s="37"/>
      <c r="D31" s="37"/>
      <c r="E31" s="77"/>
      <c r="F31" s="77"/>
      <c r="G31" s="77"/>
      <c r="H31" s="77"/>
      <c r="I31" s="77"/>
      <c r="J31" s="77"/>
      <c r="K31" s="77"/>
      <c r="L31" s="77"/>
      <c r="M31" s="38"/>
      <c r="N31" s="38"/>
      <c r="O31" s="30">
        <v>51.3</v>
      </c>
      <c r="P31" s="9"/>
      <c r="S31" s="26"/>
    </row>
    <row r="32" spans="2:19">
      <c r="B32" s="25"/>
      <c r="C32" s="37"/>
      <c r="D32" s="37"/>
      <c r="E32" s="77"/>
      <c r="F32" s="77"/>
      <c r="G32" s="77"/>
      <c r="H32" s="77"/>
      <c r="I32" s="77"/>
      <c r="J32" s="77"/>
      <c r="K32" s="77"/>
      <c r="L32" s="77"/>
      <c r="M32" s="38"/>
      <c r="N32" s="38"/>
      <c r="S32" s="26"/>
    </row>
    <row r="33" spans="2:19">
      <c r="B33" s="25"/>
      <c r="C33" s="37"/>
      <c r="D33" s="37"/>
      <c r="E33" s="77"/>
      <c r="F33" s="77"/>
      <c r="G33" s="77"/>
      <c r="H33" s="77"/>
      <c r="I33" s="77"/>
      <c r="J33" s="77"/>
      <c r="K33" s="77"/>
      <c r="L33" s="77"/>
      <c r="M33" s="38"/>
      <c r="N33" s="38"/>
      <c r="S33" s="26"/>
    </row>
    <row r="34" spans="2:19">
      <c r="B34" s="25"/>
      <c r="C34" s="37"/>
      <c r="D34" s="37"/>
      <c r="E34" s="77"/>
      <c r="F34" s="77"/>
      <c r="G34" s="77"/>
      <c r="H34" s="77"/>
      <c r="I34" s="77"/>
      <c r="J34" s="77"/>
      <c r="K34" s="77"/>
      <c r="L34" s="77"/>
      <c r="M34" s="38"/>
      <c r="N34" s="38"/>
      <c r="Q34" s="1"/>
      <c r="S34" s="26"/>
    </row>
    <row r="35" spans="2:19">
      <c r="B35" s="25"/>
      <c r="C35" s="37"/>
      <c r="D35" s="37"/>
      <c r="E35" s="77"/>
      <c r="F35" s="77"/>
      <c r="G35" s="77"/>
      <c r="H35" s="77"/>
      <c r="I35" s="77"/>
      <c r="J35" s="77"/>
      <c r="K35" s="77"/>
      <c r="L35" s="77"/>
      <c r="M35" s="38"/>
      <c r="N35" s="38"/>
      <c r="O35" s="59" t="s">
        <v>42</v>
      </c>
      <c r="P35" s="60"/>
      <c r="Q35" s="61">
        <f>(($F$16)*(1/$R$17)*(1/$R$18)*(1/$R$19)*(1/$R$20)*(1/$R$26))</f>
        <v>3.0840333363248016</v>
      </c>
      <c r="R35" s="61"/>
      <c r="S35" s="26"/>
    </row>
    <row r="36" spans="2:19">
      <c r="B36" s="25"/>
      <c r="C36" s="37"/>
      <c r="D36" s="37"/>
      <c r="E36" s="77"/>
      <c r="F36" s="77"/>
      <c r="G36" s="77"/>
      <c r="H36" s="77"/>
      <c r="I36" s="77"/>
      <c r="J36" s="77"/>
      <c r="K36" s="77"/>
      <c r="L36" s="77"/>
      <c r="M36" s="38"/>
      <c r="N36" s="38"/>
      <c r="O36" s="59" t="s">
        <v>43</v>
      </c>
      <c r="P36" s="60"/>
      <c r="Q36" s="62">
        <f>IF($F$20="Yes",Q35*1.064,Q35)</f>
        <v>3.2814114698495889</v>
      </c>
      <c r="R36" s="62"/>
      <c r="S36" s="26"/>
    </row>
    <row r="37" spans="2:19">
      <c r="B37" s="25"/>
      <c r="C37" s="37"/>
      <c r="D37" s="37"/>
      <c r="E37" s="77"/>
      <c r="F37" s="77"/>
      <c r="G37" s="77"/>
      <c r="H37" s="77"/>
      <c r="I37" s="77"/>
      <c r="J37" s="77"/>
      <c r="K37" s="77"/>
      <c r="L37" s="77"/>
      <c r="M37" s="38"/>
      <c r="N37" s="38"/>
      <c r="O37" s="63" t="s">
        <v>44</v>
      </c>
      <c r="P37" s="64"/>
      <c r="Q37" s="64"/>
      <c r="R37" s="64"/>
      <c r="S37" s="26"/>
    </row>
    <row r="38" spans="2:19" ht="15.75" thickBot="1">
      <c r="B38" s="25"/>
      <c r="C38" s="37"/>
      <c r="D38" s="41"/>
      <c r="E38" s="78"/>
      <c r="F38" s="78"/>
      <c r="G38" s="78"/>
      <c r="H38" s="78"/>
      <c r="I38" s="78"/>
      <c r="J38" s="78"/>
      <c r="K38" s="78"/>
      <c r="L38" s="78"/>
      <c r="M38" s="42"/>
      <c r="N38" s="38"/>
      <c r="O38" s="59" t="s">
        <v>45</v>
      </c>
      <c r="P38" s="60"/>
      <c r="Q38" s="60"/>
      <c r="R38" s="60"/>
      <c r="S38" s="26"/>
    </row>
    <row r="39" spans="2:19" ht="15.75" thickBot="1">
      <c r="B39" s="25"/>
      <c r="C39" s="37"/>
      <c r="D39" s="44"/>
      <c r="E39" s="49"/>
      <c r="F39" s="49"/>
      <c r="G39" s="49"/>
      <c r="H39" s="49"/>
      <c r="I39" s="49"/>
      <c r="J39" s="49"/>
      <c r="K39" s="49"/>
      <c r="L39" s="49"/>
      <c r="M39" s="44"/>
      <c r="N39" s="38"/>
      <c r="O39" s="31"/>
      <c r="P39" s="17"/>
      <c r="Q39" s="17"/>
      <c r="R39" s="17"/>
      <c r="S39" s="26"/>
    </row>
    <row r="40" spans="2:19" ht="15" customHeight="1">
      <c r="B40" s="25"/>
      <c r="C40" s="37"/>
      <c r="D40" s="44"/>
      <c r="E40" s="81" t="s">
        <v>46</v>
      </c>
      <c r="F40" s="82"/>
      <c r="G40" s="82"/>
      <c r="H40" s="82"/>
      <c r="I40" s="82"/>
      <c r="J40" s="82"/>
      <c r="K40" s="82"/>
      <c r="L40" s="83"/>
      <c r="M40" s="44"/>
      <c r="N40" s="38"/>
      <c r="O40" s="31"/>
      <c r="P40" s="17"/>
      <c r="Q40" s="17"/>
      <c r="R40" s="17"/>
      <c r="S40" s="26"/>
    </row>
    <row r="41" spans="2:19">
      <c r="B41" s="25"/>
      <c r="C41" s="37"/>
      <c r="D41" s="44"/>
      <c r="E41" s="84"/>
      <c r="F41" s="85"/>
      <c r="G41" s="85"/>
      <c r="H41" s="85"/>
      <c r="I41" s="85"/>
      <c r="J41" s="85"/>
      <c r="K41" s="85"/>
      <c r="L41" s="86"/>
      <c r="M41" s="44"/>
      <c r="N41" s="38"/>
      <c r="O41" s="31"/>
      <c r="P41" s="17"/>
      <c r="Q41" s="17"/>
      <c r="R41" s="17"/>
      <c r="S41" s="26"/>
    </row>
    <row r="42" spans="2:19" ht="15.75" thickBot="1">
      <c r="B42" s="25"/>
      <c r="C42" s="37"/>
      <c r="D42" s="44"/>
      <c r="E42" s="87"/>
      <c r="F42" s="88"/>
      <c r="G42" s="88"/>
      <c r="H42" s="88"/>
      <c r="I42" s="88"/>
      <c r="J42" s="88"/>
      <c r="K42" s="88"/>
      <c r="L42" s="89"/>
      <c r="M42" s="44"/>
      <c r="N42" s="38"/>
      <c r="O42" s="31"/>
      <c r="P42" s="17"/>
      <c r="Q42" s="17"/>
      <c r="R42" s="17"/>
      <c r="S42" s="26"/>
    </row>
    <row r="43" spans="2:19" ht="15.75" thickBot="1">
      <c r="B43" s="25"/>
      <c r="C43" s="41"/>
      <c r="D43" s="43"/>
      <c r="E43" s="43"/>
      <c r="F43" s="43"/>
      <c r="G43" s="43"/>
      <c r="H43" s="43"/>
      <c r="I43" s="43"/>
      <c r="J43" s="43"/>
      <c r="K43" s="43"/>
      <c r="L43" s="43"/>
      <c r="M43" s="43"/>
      <c r="N43" s="42"/>
      <c r="O43" s="31" t="s">
        <v>47</v>
      </c>
      <c r="P43" s="20">
        <f>Q36</f>
        <v>3.2814114698495889</v>
      </c>
      <c r="Q43" s="58" t="s">
        <v>48</v>
      </c>
      <c r="R43" s="59"/>
      <c r="S43" s="50"/>
    </row>
    <row r="44" spans="2:19" ht="15.75" thickBot="1">
      <c r="B44" s="27"/>
      <c r="C44" s="28"/>
      <c r="D44" s="28"/>
      <c r="E44" s="28"/>
      <c r="F44" s="28"/>
      <c r="G44" s="28"/>
      <c r="H44" s="28"/>
      <c r="I44" s="28"/>
      <c r="J44" s="28"/>
      <c r="K44" s="28"/>
      <c r="L44" s="28"/>
      <c r="M44" s="28"/>
      <c r="N44" s="28"/>
      <c r="O44" s="28"/>
      <c r="P44" s="28"/>
      <c r="Q44" s="28"/>
      <c r="R44" s="28"/>
      <c r="S44" s="29"/>
    </row>
  </sheetData>
  <mergeCells count="31">
    <mergeCell ref="E40:L42"/>
    <mergeCell ref="E12:L12"/>
    <mergeCell ref="E3:L5"/>
    <mergeCell ref="E14:G14"/>
    <mergeCell ref="E6:L6"/>
    <mergeCell ref="E7:L7"/>
    <mergeCell ref="E8:L8"/>
    <mergeCell ref="E9:L9"/>
    <mergeCell ref="E10:L10"/>
    <mergeCell ref="E11:L11"/>
    <mergeCell ref="K16:L17"/>
    <mergeCell ref="K18:L19"/>
    <mergeCell ref="J15:L15"/>
    <mergeCell ref="O15:R15"/>
    <mergeCell ref="Q16:R16"/>
    <mergeCell ref="Q24:R24"/>
    <mergeCell ref="Q27:R27"/>
    <mergeCell ref="E16:E17"/>
    <mergeCell ref="F16:F17"/>
    <mergeCell ref="G16:G17"/>
    <mergeCell ref="J20:L20"/>
    <mergeCell ref="E22:L38"/>
    <mergeCell ref="J16:J17"/>
    <mergeCell ref="J18:J19"/>
    <mergeCell ref="Q43:R43"/>
    <mergeCell ref="O35:P35"/>
    <mergeCell ref="O36:P36"/>
    <mergeCell ref="Q35:R35"/>
    <mergeCell ref="Q36:R36"/>
    <mergeCell ref="O38:R38"/>
    <mergeCell ref="O37:R37"/>
  </mergeCells>
  <dataValidations count="1">
    <dataValidation type="list" allowBlank="1" showInputMessage="1" showErrorMessage="1" sqref="F20" xr:uid="{A44FDA7D-7137-4773-946D-DF9D8BFC47E1}">
      <formula1>"Yes,No"</formula1>
    </dataValidation>
  </dataValidations>
  <hyperlinks>
    <hyperlink ref="E8:G8" r:id="rId1" display="1a: Link for instructions on how to get historic usage" xr:uid="{1545F19F-8EF4-4006-BDA8-347C462EFD64}"/>
    <hyperlink ref="E8:L8" r:id="rId2" display="1a: Link for instructions on how to get historic usage " xr:uid="{E21DC235-A975-4F3E-98A7-EBB62CA48E4E}"/>
  </hyperlinks>
  <pageMargins left="0.7" right="0.7" top="0.75" bottom="0.75" header="0.3" footer="0.3"/>
  <pageSetup orientation="portrait" verticalDpi="0"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AB1B7724-9E30-4868-BFFB-ACC73FEF5ECA}">
          <x14:formula1>
            <xm:f>'Solar Sizing Data'!$K$4:$K$18</xm:f>
          </x14:formula1>
          <xm:sqref>F19</xm:sqref>
        </x14:dataValidation>
        <x14:dataValidation type="list" allowBlank="1" showInputMessage="1" showErrorMessage="1" xr:uid="{13F9D24F-A60B-4E01-A947-81B31A34D073}">
          <x14:formula1>
            <xm:f>'Solar Sizing Data'!$L$4:$L$8</xm:f>
          </x14:formula1>
          <xm:sqref>F18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93E53-8B5A-4978-872F-6217BBCD6F5E}">
  <dimension ref="B2:O19"/>
  <sheetViews>
    <sheetView workbookViewId="0">
      <selection activeCell="M28" sqref="M28"/>
    </sheetView>
  </sheetViews>
  <sheetFormatPr defaultRowHeight="15"/>
  <cols>
    <col min="1" max="1" width="2.85546875" customWidth="1"/>
    <col min="2" max="2" width="12.7109375" bestFit="1" customWidth="1"/>
    <col min="3" max="3" width="11.7109375" bestFit="1" customWidth="1"/>
    <col min="4" max="4" width="15.5703125" bestFit="1" customWidth="1"/>
    <col min="5" max="5" width="16.140625" bestFit="1" customWidth="1"/>
    <col min="7" max="7" width="11.140625" bestFit="1" customWidth="1"/>
    <col min="11" max="11" width="11.28515625" bestFit="1" customWidth="1"/>
    <col min="12" max="12" width="16.140625" bestFit="1" customWidth="1"/>
    <col min="13" max="13" width="24.85546875" bestFit="1" customWidth="1"/>
    <col min="15" max="15" width="11.140625" bestFit="1" customWidth="1"/>
  </cols>
  <sheetData>
    <row r="2" spans="2:15">
      <c r="B2" s="8" t="s">
        <v>49</v>
      </c>
      <c r="C2" s="124" t="s">
        <v>50</v>
      </c>
      <c r="D2" s="124"/>
      <c r="E2" s="124"/>
      <c r="F2" s="124"/>
      <c r="G2" s="125"/>
      <c r="K2" s="66" t="s">
        <v>12</v>
      </c>
      <c r="L2" s="66"/>
      <c r="M2" s="66"/>
      <c r="N2" s="66"/>
    </row>
    <row r="3" spans="2:15">
      <c r="B3" s="1"/>
      <c r="C3" s="2" t="s">
        <v>28</v>
      </c>
      <c r="D3" s="2" t="s">
        <v>22</v>
      </c>
      <c r="E3" s="2" t="s">
        <v>34</v>
      </c>
      <c r="F3" s="2" t="s">
        <v>19</v>
      </c>
      <c r="G3" s="3" t="s">
        <v>36</v>
      </c>
      <c r="K3" s="10" t="s">
        <v>16</v>
      </c>
      <c r="L3" s="11" t="s">
        <v>17</v>
      </c>
      <c r="M3" s="66" t="s">
        <v>18</v>
      </c>
      <c r="N3" s="66"/>
    </row>
    <row r="4" spans="2:15">
      <c r="B4" s="4">
        <v>4.8</v>
      </c>
      <c r="C4" s="5">
        <v>6111</v>
      </c>
      <c r="D4" s="5">
        <v>6053</v>
      </c>
      <c r="E4" s="5">
        <v>6007</v>
      </c>
      <c r="F4" s="5">
        <v>5864</v>
      </c>
      <c r="G4" s="6">
        <v>5798</v>
      </c>
      <c r="K4" s="4">
        <v>4.8</v>
      </c>
      <c r="L4" s="12" t="s">
        <v>19</v>
      </c>
      <c r="M4" s="14" t="s">
        <v>20</v>
      </c>
      <c r="N4" s="14">
        <v>365</v>
      </c>
    </row>
    <row r="5" spans="2:15">
      <c r="B5" s="4">
        <v>9.5</v>
      </c>
      <c r="C5" s="5">
        <v>6349</v>
      </c>
      <c r="D5" s="5">
        <v>6239</v>
      </c>
      <c r="E5" s="5">
        <v>6151</v>
      </c>
      <c r="F5" s="5">
        <v>5878</v>
      </c>
      <c r="G5" s="5">
        <v>5748</v>
      </c>
      <c r="K5" s="4">
        <v>9.5</v>
      </c>
      <c r="L5" s="12" t="s">
        <v>22</v>
      </c>
      <c r="M5" s="14" t="s">
        <v>25</v>
      </c>
      <c r="N5" s="14">
        <v>5.5</v>
      </c>
    </row>
    <row r="6" spans="2:15">
      <c r="B6" s="4">
        <v>14</v>
      </c>
      <c r="C6" s="5">
        <v>6543</v>
      </c>
      <c r="D6" s="5">
        <v>6388</v>
      </c>
      <c r="E6" s="5">
        <v>6259</v>
      </c>
      <c r="F6" s="5">
        <v>5874</v>
      </c>
      <c r="G6" s="5">
        <v>5682</v>
      </c>
      <c r="K6" s="4">
        <v>14</v>
      </c>
      <c r="L6" s="12" t="s">
        <v>28</v>
      </c>
      <c r="M6" s="14" t="s">
        <v>29</v>
      </c>
      <c r="N6" s="15">
        <v>0.88</v>
      </c>
    </row>
    <row r="7" spans="2:15">
      <c r="B7" s="4">
        <v>18.399999999999999</v>
      </c>
      <c r="C7" s="5">
        <v>6699</v>
      </c>
      <c r="D7" s="5">
        <v>6505</v>
      </c>
      <c r="E7" s="5">
        <v>6339</v>
      </c>
      <c r="F7" s="5">
        <v>5853</v>
      </c>
      <c r="G7" s="5">
        <v>5609</v>
      </c>
      <c r="K7" s="4">
        <v>18.399999999999999</v>
      </c>
      <c r="L7" s="12" t="s">
        <v>34</v>
      </c>
      <c r="M7" s="14" t="s">
        <v>35</v>
      </c>
      <c r="N7" s="14">
        <v>0.96</v>
      </c>
    </row>
    <row r="8" spans="2:15">
      <c r="B8" s="4">
        <v>22.6</v>
      </c>
      <c r="C8" s="5">
        <v>6816</v>
      </c>
      <c r="D8" s="5">
        <v>6590</v>
      </c>
      <c r="E8" s="5">
        <v>6393</v>
      </c>
      <c r="F8" s="5">
        <v>5823</v>
      </c>
      <c r="G8" s="5">
        <v>5529</v>
      </c>
      <c r="K8" s="4">
        <v>22.6</v>
      </c>
      <c r="L8" s="12" t="s">
        <v>36</v>
      </c>
      <c r="M8" s="14" t="s">
        <v>51</v>
      </c>
      <c r="N8" s="14">
        <v>0.77400000000000002</v>
      </c>
    </row>
    <row r="9" spans="2:15">
      <c r="B9" s="4">
        <v>26.6</v>
      </c>
      <c r="C9" s="5">
        <v>6900</v>
      </c>
      <c r="D9" s="5">
        <v>6649</v>
      </c>
      <c r="E9" s="5">
        <v>6421</v>
      </c>
      <c r="F9" s="5">
        <v>5784</v>
      </c>
      <c r="G9" s="5">
        <v>5445</v>
      </c>
      <c r="K9" s="4">
        <v>26.6</v>
      </c>
      <c r="L9" s="9"/>
      <c r="M9" s="14" t="s">
        <v>37</v>
      </c>
      <c r="N9" s="7">
        <v>6986</v>
      </c>
      <c r="O9" s="13" t="s">
        <v>52</v>
      </c>
    </row>
    <row r="10" spans="2:15">
      <c r="B10" s="4">
        <v>30.3</v>
      </c>
      <c r="C10" s="5">
        <v>6953</v>
      </c>
      <c r="D10" s="5">
        <v>6683</v>
      </c>
      <c r="E10" s="5">
        <v>6429</v>
      </c>
      <c r="F10" s="5">
        <v>5739</v>
      </c>
      <c r="G10" s="5">
        <v>5366</v>
      </c>
      <c r="K10" s="4">
        <v>30.3</v>
      </c>
      <c r="L10" s="9"/>
    </row>
    <row r="11" spans="2:15">
      <c r="B11" s="4">
        <v>33.700000000000003</v>
      </c>
      <c r="C11" s="5">
        <v>6980</v>
      </c>
      <c r="D11" s="5">
        <v>6697</v>
      </c>
      <c r="E11" s="5">
        <v>6423</v>
      </c>
      <c r="F11" s="5">
        <v>5692</v>
      </c>
      <c r="G11" s="5">
        <v>5290</v>
      </c>
      <c r="K11" s="4">
        <v>33.700000000000003</v>
      </c>
      <c r="L11" s="9"/>
    </row>
    <row r="12" spans="2:15">
      <c r="B12" s="4">
        <v>36.9</v>
      </c>
      <c r="C12" s="7">
        <v>6986</v>
      </c>
      <c r="D12" s="5">
        <v>6695</v>
      </c>
      <c r="E12" s="5">
        <v>6405</v>
      </c>
      <c r="F12" s="5">
        <v>5644</v>
      </c>
      <c r="G12" s="5">
        <v>5214</v>
      </c>
      <c r="K12" s="4">
        <v>36.9</v>
      </c>
      <c r="L12" s="9"/>
    </row>
    <row r="13" spans="2:15">
      <c r="B13" s="4">
        <v>39.799999999999997</v>
      </c>
      <c r="C13" s="5">
        <v>6976</v>
      </c>
      <c r="D13" s="5">
        <v>6682</v>
      </c>
      <c r="E13" s="5">
        <v>6376</v>
      </c>
      <c r="F13" s="5">
        <v>5595</v>
      </c>
      <c r="G13" s="5">
        <v>5145</v>
      </c>
      <c r="K13" s="4">
        <v>39.799999999999997</v>
      </c>
      <c r="L13" s="9"/>
    </row>
    <row r="14" spans="2:15">
      <c r="B14" s="4">
        <v>43</v>
      </c>
      <c r="C14" s="5">
        <v>6953</v>
      </c>
      <c r="D14" s="5">
        <v>6661</v>
      </c>
      <c r="E14" s="5">
        <v>6339</v>
      </c>
      <c r="F14" s="5">
        <v>5545</v>
      </c>
      <c r="G14" s="5">
        <v>5080</v>
      </c>
      <c r="K14" s="4">
        <v>43</v>
      </c>
      <c r="L14" s="9"/>
    </row>
    <row r="15" spans="2:15">
      <c r="B15" s="4">
        <v>45</v>
      </c>
      <c r="C15" s="5">
        <v>6922</v>
      </c>
      <c r="D15" s="5">
        <v>6633</v>
      </c>
      <c r="E15" s="5">
        <v>6297</v>
      </c>
      <c r="F15" s="5">
        <v>5496</v>
      </c>
      <c r="G15" s="5">
        <v>5018</v>
      </c>
      <c r="K15" s="4">
        <v>45</v>
      </c>
      <c r="L15" s="9"/>
    </row>
    <row r="16" spans="2:15">
      <c r="B16" s="4">
        <v>47.3</v>
      </c>
      <c r="C16" s="5">
        <v>6884</v>
      </c>
      <c r="D16" s="5">
        <v>6599</v>
      </c>
      <c r="E16" s="5">
        <v>6252</v>
      </c>
      <c r="F16" s="5">
        <v>5448</v>
      </c>
      <c r="G16" s="5">
        <v>4960</v>
      </c>
      <c r="K16" s="4">
        <v>47.3</v>
      </c>
      <c r="L16" s="9"/>
    </row>
    <row r="17" spans="2:12">
      <c r="B17" s="4">
        <v>49.4</v>
      </c>
      <c r="C17" s="5">
        <v>6843</v>
      </c>
      <c r="D17" s="5">
        <v>6563</v>
      </c>
      <c r="E17" s="5">
        <v>6207</v>
      </c>
      <c r="F17" s="5">
        <v>5402</v>
      </c>
      <c r="G17" s="5">
        <v>4907</v>
      </c>
      <c r="K17" s="4">
        <v>49.4</v>
      </c>
      <c r="L17" s="9"/>
    </row>
    <row r="18" spans="2:12">
      <c r="B18" s="4">
        <v>51.3</v>
      </c>
      <c r="C18" s="5">
        <v>6800</v>
      </c>
      <c r="D18" s="5">
        <v>6522</v>
      </c>
      <c r="E18" s="5">
        <v>6163</v>
      </c>
      <c r="F18" s="5">
        <v>5358</v>
      </c>
      <c r="G18" s="5">
        <v>4858</v>
      </c>
      <c r="K18" s="4">
        <v>51.3</v>
      </c>
      <c r="L18" s="9"/>
    </row>
    <row r="19" spans="2:12">
      <c r="C19" s="66" t="s">
        <v>53</v>
      </c>
      <c r="D19" s="66"/>
      <c r="E19" s="66"/>
      <c r="F19" s="66"/>
      <c r="G19" s="66"/>
    </row>
  </sheetData>
  <mergeCells count="4">
    <mergeCell ref="C2:G2"/>
    <mergeCell ref="C19:G19"/>
    <mergeCell ref="M3:N3"/>
    <mergeCell ref="K2:N2"/>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7823B33E556840B822D7267385231C" ma:contentTypeVersion="19" ma:contentTypeDescription="Create a new document." ma:contentTypeScope="" ma:versionID="67cbad69b98f4f45f030e1c6fde337f4">
  <xsd:schema xmlns:xsd="http://www.w3.org/2001/XMLSchema" xmlns:xs="http://www.w3.org/2001/XMLSchema" xmlns:p="http://schemas.microsoft.com/office/2006/metadata/properties" xmlns:ns2="310f2cc8-d8e2-4430-be79-5f19700e90c6" xmlns:ns3="09f72248-3e0a-445b-a725-5bee2eb3852d" targetNamespace="http://schemas.microsoft.com/office/2006/metadata/properties" ma:root="true" ma:fieldsID="3e1768d5884833e6534af848a1494884" ns2:_="" ns3:_="">
    <xsd:import namespace="310f2cc8-d8e2-4430-be79-5f19700e90c6"/>
    <xsd:import namespace="09f72248-3e0a-445b-a725-5bee2eb3852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Imag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0f2cc8-d8e2-4430-be79-5f19700e90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1860616-5fb2-466f-a6a0-075f13920927" ma:termSetId="09814cd3-568e-fe90-9814-8d621ff8fb84" ma:anchorId="fba54fb3-c3e1-fe81-a776-ca4b69148c4d" ma:open="true" ma:isKeyword="false">
      <xsd:complexType>
        <xsd:sequence>
          <xsd:element ref="pc:Terms" minOccurs="0" maxOccurs="1"/>
        </xsd:sequence>
      </xsd:complexType>
    </xsd:element>
    <xsd:element name="Image" ma:index="24" nillable="true" ma:displayName="Image" ma:format="Thumbnail" ma:internalName="Image">
      <xsd:simpleType>
        <xsd:restriction base="dms:Unknow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9f72248-3e0a-445b-a725-5bee2eb3852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c84d525-6e22-4c42-800f-3c3d97f8a578}" ma:internalName="TaxCatchAll" ma:showField="CatchAllData" ma:web="09f72248-3e0a-445b-a725-5bee2eb385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08AD9D-790E-4BC5-B526-74455D2622EB}"/>
</file>

<file path=customXml/itemProps2.xml><?xml version="1.0" encoding="utf-8"?>
<ds:datastoreItem xmlns:ds="http://schemas.openxmlformats.org/officeDocument/2006/customXml" ds:itemID="{121150EF-0BB6-4499-9C93-056E0322C7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Motler</dc:creator>
  <cp:keywords/>
  <dc:description/>
  <cp:lastModifiedBy/>
  <cp:revision/>
  <dcterms:created xsi:type="dcterms:W3CDTF">2023-06-12T13:18:42Z</dcterms:created>
  <dcterms:modified xsi:type="dcterms:W3CDTF">2024-04-24T16:04:00Z</dcterms:modified>
  <cp:category/>
  <cp:contentStatus/>
</cp:coreProperties>
</file>